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20" windowWidth="12120" windowHeight="8835" activeTab="3"/>
  </bookViews>
  <sheets>
    <sheet name="PnL" sheetId="1" r:id="rId1"/>
    <sheet name="B.Sheet" sheetId="2" r:id="rId2"/>
    <sheet name="cash flow" sheetId="3" r:id="rId3"/>
    <sheet name="changes in equity" sheetId="4" r:id="rId4"/>
  </sheets>
  <externalReferences>
    <externalReference r:id="rId7"/>
  </externalReferences>
  <definedNames>
    <definedName name="_xlnm.Print_Area" localSheetId="1">'B.Sheet'!$A$1:$F$54</definedName>
    <definedName name="_xlnm.Print_Area" localSheetId="2">'cash flow'!$A$1:$H$58</definedName>
    <definedName name="_xlnm.Print_Area" localSheetId="3">'changes in equity'!$A$1:$K$50</definedName>
  </definedNames>
  <calcPr fullCalcOnLoad="1"/>
</workbook>
</file>

<file path=xl/sharedStrings.xml><?xml version="1.0" encoding="utf-8"?>
<sst xmlns="http://schemas.openxmlformats.org/spreadsheetml/2006/main" count="174" uniqueCount="128">
  <si>
    <t>EASTERN PACIFIC INDUSTRIAL CORPORATION BERHAD</t>
  </si>
  <si>
    <t>CONDENSED CONSOLIDATED INCOME STATEMENT</t>
  </si>
  <si>
    <t>Company no: 66667-K</t>
  </si>
  <si>
    <t>(Incorporated in Malaysia)</t>
  </si>
  <si>
    <t xml:space="preserve">           INDIVIDUAL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</si>
  <si>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</si>
  <si>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</si>
  <si>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</si>
  <si>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</si>
  <si>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</si>
  <si>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</si>
  <si>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</si>
  <si>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 '000</t>
  </si>
  <si>
    <t>Revenue</t>
  </si>
  <si>
    <t>Other operating income</t>
  </si>
  <si>
    <t>Allowance for diminution in value of investments</t>
  </si>
  <si>
    <t>Profit from operations</t>
  </si>
  <si>
    <t>Tax</t>
  </si>
  <si>
    <t>Minority expenses</t>
  </si>
  <si>
    <t>Net profit for the year</t>
  </si>
  <si>
    <t>Net profit for the period</t>
  </si>
  <si>
    <t>Earnings per share (sen)</t>
  </si>
  <si>
    <t>- basic</t>
  </si>
  <si>
    <t>- diluted</t>
  </si>
  <si>
    <t>Dividends per share (sen)</t>
  </si>
  <si>
    <t>30/09/2002</t>
  </si>
  <si>
    <t>AS AT END OF</t>
  </si>
  <si>
    <t>AS AT PRECEDING</t>
  </si>
  <si>
    <t>FINANCIAL</t>
  </si>
  <si>
    <t>YEAR END</t>
  </si>
  <si>
    <t>31/12/2001</t>
  </si>
  <si>
    <t>RM' 000</t>
  </si>
  <si>
    <t>Property, plant and equipment</t>
  </si>
  <si>
    <t>Long term investments</t>
  </si>
  <si>
    <t>Intangible assets</t>
  </si>
  <si>
    <t>Other long term assets</t>
  </si>
  <si>
    <t>Current assets</t>
  </si>
  <si>
    <t xml:space="preserve">         </t>
  </si>
  <si>
    <t>Inventories</t>
  </si>
  <si>
    <t>Current liabilities</t>
  </si>
  <si>
    <t>Provision for taxation</t>
  </si>
  <si>
    <t xml:space="preserve">Net current assets </t>
  </si>
  <si>
    <t>Total</t>
  </si>
  <si>
    <t>Shareholders' funds</t>
  </si>
  <si>
    <t>Share capital</t>
  </si>
  <si>
    <t>Reserves</t>
  </si>
  <si>
    <t>Minority interests</t>
  </si>
  <si>
    <t>Other long term liabilities</t>
  </si>
  <si>
    <t>Deferred taxation</t>
  </si>
  <si>
    <t xml:space="preserve"> </t>
  </si>
  <si>
    <t>Net tangible assets per share ( RM )</t>
  </si>
  <si>
    <t xml:space="preserve">        CUMULATIVE QUARTER</t>
  </si>
  <si>
    <t xml:space="preserve">Share </t>
  </si>
  <si>
    <t xml:space="preserve">Revaluation </t>
  </si>
  <si>
    <t xml:space="preserve">Retained </t>
  </si>
  <si>
    <t>premium</t>
  </si>
  <si>
    <t>reserve</t>
  </si>
  <si>
    <t>earnings</t>
  </si>
  <si>
    <t>At 1 January 2001</t>
  </si>
  <si>
    <t>Dividends</t>
  </si>
  <si>
    <t>At 31 December 2001</t>
  </si>
  <si>
    <t>At 1 January 2002</t>
  </si>
  <si>
    <t>Prior year adjustment</t>
  </si>
  <si>
    <t>Restated balance</t>
  </si>
  <si>
    <t>Dividend paid</t>
  </si>
  <si>
    <t xml:space="preserve">(The Condensed Consolidated Statements of Changes in Equity should be read in conjunction with the Annual Financial Report </t>
  </si>
  <si>
    <t>for the year ended 31 December 2001)</t>
  </si>
  <si>
    <t>CONDENSED CONSOLIDATED STATEMENT OF CHANGES IN EQUITY</t>
  </si>
  <si>
    <t>9 MONTH QUARTER ENDED</t>
  </si>
  <si>
    <t>30 SEPTEMBER 2002</t>
  </si>
  <si>
    <t>CONDENSED CONSOLIDATED CASH FLOW STATEMENTS</t>
  </si>
  <si>
    <t>CONDENSED CONSOLIDATED BALANCE SHEET</t>
  </si>
  <si>
    <t xml:space="preserve">(The Condensed Consolidated Income Statements should be read in conjunction with the Annual Financial Report </t>
  </si>
  <si>
    <t>Operating Expenses</t>
  </si>
  <si>
    <t>Share Capital</t>
  </si>
  <si>
    <t>Movements during the period:</t>
  </si>
  <si>
    <t>(Restated)</t>
  </si>
  <si>
    <t>Profit after tax</t>
  </si>
  <si>
    <t>Net profit before tax</t>
  </si>
  <si>
    <t xml:space="preserve">Cash &amp; cash equivalents: </t>
  </si>
  <si>
    <t>Changes in cash &amp; cash equivalents</t>
  </si>
  <si>
    <t>Operating Activities</t>
  </si>
  <si>
    <t>Investing Activities</t>
  </si>
  <si>
    <t>Changes in working capital</t>
  </si>
  <si>
    <t>Net change in current assets</t>
  </si>
  <si>
    <t>Net change in current liabilities</t>
  </si>
  <si>
    <t>Net cash flows from operating activities</t>
  </si>
  <si>
    <t>Dividends paid to shareholders</t>
  </si>
  <si>
    <t>Purchase of short term investments</t>
  </si>
  <si>
    <t>Proceeds from disposal of investments</t>
  </si>
  <si>
    <t>Cash from operation</t>
  </si>
  <si>
    <t>Tax paid</t>
  </si>
  <si>
    <t>Adjustments for non cash flow:</t>
  </si>
  <si>
    <t>Non-cash items</t>
  </si>
  <si>
    <t>Retirement benefits paid</t>
  </si>
  <si>
    <t>Property, plant &amp; equipment</t>
  </si>
  <si>
    <t>- addition</t>
  </si>
  <si>
    <t>- proceeds from disposal</t>
  </si>
  <si>
    <t>depreciaitom</t>
  </si>
  <si>
    <t>profit from disposal</t>
  </si>
  <si>
    <t>doubtful debts</t>
  </si>
  <si>
    <t>diminution</t>
  </si>
  <si>
    <t>(The Condensed Consolidated Cash Flow Statements should be read in conjunction with the Annual Financial</t>
  </si>
  <si>
    <t>Report for the year ended 31 December 2001)</t>
  </si>
  <si>
    <t>Tax recoverable</t>
  </si>
  <si>
    <t>Cash and cash equivalents</t>
  </si>
  <si>
    <t>FOR THE YEAR ENDED 31 DECEMBER 2002</t>
  </si>
  <si>
    <t>Movement during the year:</t>
  </si>
  <si>
    <t>At 31 December 2002</t>
  </si>
  <si>
    <t>FOR THE PERIOD ENDED 31 DECEMBER 2002</t>
  </si>
  <si>
    <t>2002</t>
  </si>
  <si>
    <t>2001</t>
  </si>
  <si>
    <t>31/12/2002</t>
  </si>
  <si>
    <t>AS AT 31 DECEMBER 2002</t>
  </si>
  <si>
    <t>Gain on disposal of subsidiary</t>
  </si>
  <si>
    <t>Other operating receipt</t>
  </si>
  <si>
    <t>Disposal of subsidiary</t>
  </si>
  <si>
    <t>Dividends paid to minority interest</t>
  </si>
  <si>
    <t>- at start of year</t>
  </si>
  <si>
    <t>- at end of year</t>
  </si>
  <si>
    <t>Net cash flows used in financing activities</t>
  </si>
  <si>
    <t>Financing Activities</t>
  </si>
  <si>
    <t>Net cash flows used in investing activities</t>
  </si>
  <si>
    <t xml:space="preserve">Realisation from disposal of </t>
  </si>
  <si>
    <t>revalued property</t>
  </si>
  <si>
    <t>Trade and other payables</t>
  </si>
  <si>
    <t>Trade and other receivables</t>
  </si>
  <si>
    <t xml:space="preserve">(The Condensed Consolidated Balance Sheets should be read in conjunction with the Annual Financial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</si>
</sst>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 quotePrefix="1">
      <alignment horizontal="center"/>
    </xf>
    <xf numFmtId="41" fontId="0" fillId="0" borderId="0" xfId="15" applyNumberFormat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Border="1" applyAlignment="1">
      <alignment/>
    </xf>
    <xf numFmtId="41" fontId="2" fillId="0" borderId="0" xfId="15" applyNumberFormat="1" applyFont="1" applyAlignment="1">
      <alignment/>
    </xf>
    <xf numFmtId="0" fontId="0" fillId="0" borderId="0" xfId="0" applyFont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15" fontId="2" fillId="0" borderId="0" xfId="0" applyNumberFormat="1" applyFont="1" applyAlignment="1" quotePrefix="1">
      <alignment/>
    </xf>
    <xf numFmtId="43" fontId="0" fillId="0" borderId="0" xfId="15" applyAlignment="1">
      <alignment/>
    </xf>
    <xf numFmtId="41" fontId="0" fillId="0" borderId="1" xfId="15" applyNumberFormat="1" applyBorder="1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41" fontId="0" fillId="0" borderId="1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41" fontId="0" fillId="0" borderId="0" xfId="15" applyNumberFormat="1" applyFill="1" applyAlignment="1">
      <alignment/>
    </xf>
    <xf numFmtId="41" fontId="2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2" xfId="0" applyNumberFormat="1" applyBorder="1" applyAlignment="1">
      <alignment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1"/>
    </xf>
    <xf numFmtId="14" fontId="2" fillId="0" borderId="0" xfId="0" applyNumberFormat="1" applyFont="1" applyFill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15" applyNumberFormat="1" applyFont="1" applyFill="1" applyAlignment="1">
      <alignment/>
    </xf>
    <xf numFmtId="41" fontId="0" fillId="0" borderId="1" xfId="15" applyNumberFormat="1" applyFont="1" applyFill="1" applyBorder="1" applyAlignment="1">
      <alignment/>
    </xf>
    <xf numFmtId="41" fontId="0" fillId="0" borderId="3" xfId="15" applyNumberFormat="1" applyFont="1" applyFill="1" applyBorder="1" applyAlignment="1">
      <alignment/>
    </xf>
    <xf numFmtId="41" fontId="0" fillId="0" borderId="0" xfId="15" applyNumberFormat="1" applyFont="1" applyAlignment="1">
      <alignment/>
    </xf>
    <xf numFmtId="41" fontId="0" fillId="0" borderId="3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3%20qtr%20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.Sheet"/>
      <sheetName val="cash flow"/>
      <sheetName val="changes in equity"/>
      <sheetName val="Part A2"/>
    </sheetNames>
    <sheetDataSet>
      <sheetData sheetId="0">
        <row r="19">
          <cell r="F19">
            <v>3314</v>
          </cell>
        </row>
        <row r="22">
          <cell r="F22">
            <v>-4702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25" sqref="D25"/>
    </sheetView>
  </sheetViews>
  <sheetFormatPr defaultColWidth="9.140625" defaultRowHeight="12.75"/>
  <cols>
    <col min="1" max="1" width="4.7109375" style="0" customWidth="1"/>
    <col min="2" max="2" width="40.421875" style="0" customWidth="1"/>
    <col min="3" max="3" width="13.28125" style="0" customWidth="1"/>
    <col min="4" max="4" width="17.57421875" style="0" bestFit="1" customWidth="1"/>
    <col min="5" max="5" width="13.140625" style="0" customWidth="1"/>
    <col min="6" max="6" width="17.57421875" style="0" bestFit="1" customWidth="1"/>
  </cols>
  <sheetData>
    <row r="1" ht="15.75">
      <c r="A1" s="1" t="s">
        <v>0</v>
      </c>
    </row>
    <row r="2" ht="12.75">
      <c r="A2" s="2" t="s">
        <v>2</v>
      </c>
    </row>
    <row r="3" ht="12.75">
      <c r="A3" t="s">
        <v>3</v>
      </c>
    </row>
    <row r="6" ht="15.75">
      <c r="A6" s="1" t="s">
        <v>1</v>
      </c>
    </row>
    <row r="7" ht="15.75">
      <c r="A7" s="1" t="s">
        <v>106</v>
      </c>
    </row>
    <row r="8" ht="12.75">
      <c r="C8" s="3"/>
    </row>
    <row r="9" spans="3:6" ht="12.75">
      <c r="C9" s="17" t="s">
        <v>4</v>
      </c>
      <c r="D9" s="16"/>
      <c r="E9" s="17" t="s">
        <v>51</v>
      </c>
      <c r="F9" s="16"/>
    </row>
    <row r="10" spans="3:6" ht="12.75">
      <c r="C10" s="16" t="s">
        <v>5</v>
      </c>
      <c r="D10" s="16" t="s">
        <v>6</v>
      </c>
      <c r="E10" s="16" t="s">
        <v>5</v>
      </c>
      <c r="F10" s="16" t="s">
        <v>6</v>
      </c>
    </row>
    <row r="11" spans="3:6" ht="12.75">
      <c r="C11" s="16" t="s">
        <v>7</v>
      </c>
      <c r="D11" s="38" t="s">
        <v>8</v>
      </c>
      <c r="E11" s="38" t="s">
        <v>7</v>
      </c>
      <c r="F11" s="38" t="s">
        <v>8</v>
      </c>
    </row>
    <row r="12" spans="3:6" ht="12.75">
      <c r="C12" s="16" t="s">
        <v>9</v>
      </c>
      <c r="D12" s="38" t="s">
        <v>9</v>
      </c>
      <c r="E12" s="38" t="s">
        <v>10</v>
      </c>
      <c r="F12" s="38" t="s">
        <v>11</v>
      </c>
    </row>
    <row r="13" spans="3:6" ht="12.75">
      <c r="C13" s="18" t="s">
        <v>112</v>
      </c>
      <c r="D13" s="39" t="s">
        <v>30</v>
      </c>
      <c r="E13" s="39" t="s">
        <v>112</v>
      </c>
      <c r="F13" s="39" t="s">
        <v>30</v>
      </c>
    </row>
    <row r="14" spans="3:6" ht="12.75">
      <c r="C14" s="16" t="s">
        <v>12</v>
      </c>
      <c r="D14" s="38" t="s">
        <v>12</v>
      </c>
      <c r="E14" s="38" t="s">
        <v>12</v>
      </c>
      <c r="F14" s="38" t="s">
        <v>12</v>
      </c>
    </row>
    <row r="15" spans="4:6" ht="12.75">
      <c r="D15" s="36"/>
      <c r="E15" s="36"/>
      <c r="F15" s="36"/>
    </row>
    <row r="17" spans="2:6" ht="12.75">
      <c r="B17" t="s">
        <v>13</v>
      </c>
      <c r="C17" s="19">
        <v>16048</v>
      </c>
      <c r="D17" s="19">
        <v>15324</v>
      </c>
      <c r="E17" s="19">
        <v>62246</v>
      </c>
      <c r="F17" s="19">
        <v>52806</v>
      </c>
    </row>
    <row r="18" spans="2:6" ht="12.75">
      <c r="B18" t="s">
        <v>73</v>
      </c>
      <c r="C18" s="21">
        <v>-14505</v>
      </c>
      <c r="D18" s="21">
        <v>-14809</v>
      </c>
      <c r="E18" s="21">
        <v>-46375</v>
      </c>
      <c r="F18" s="21">
        <v>-34696</v>
      </c>
    </row>
    <row r="19" spans="2:6" ht="12.75">
      <c r="B19" t="s">
        <v>14</v>
      </c>
      <c r="C19" s="29">
        <v>1369</v>
      </c>
      <c r="D19" s="29">
        <f>F19-'[1]PnL'!$F$19</f>
        <v>3056</v>
      </c>
      <c r="E19" s="29">
        <v>4145</v>
      </c>
      <c r="F19" s="29">
        <v>6370</v>
      </c>
    </row>
    <row r="20" spans="3:6" ht="12.75">
      <c r="C20" s="19"/>
      <c r="D20" s="19"/>
      <c r="E20" s="19"/>
      <c r="F20" s="19"/>
    </row>
    <row r="21" spans="2:6" ht="12.75">
      <c r="B21" t="s">
        <v>16</v>
      </c>
      <c r="C21" s="19">
        <f>SUM(C17:C20)</f>
        <v>2912</v>
      </c>
      <c r="D21" s="19">
        <f>SUM(D17:D19)</f>
        <v>3571</v>
      </c>
      <c r="E21" s="19">
        <f>SUM(E17:E20)</f>
        <v>20016</v>
      </c>
      <c r="F21" s="19">
        <f>SUM(F17:F20)</f>
        <v>24480</v>
      </c>
    </row>
    <row r="22" spans="2:6" ht="12.75">
      <c r="B22" t="s">
        <v>17</v>
      </c>
      <c r="C22" s="29">
        <v>-2722</v>
      </c>
      <c r="D22" s="29">
        <f>F22-'[1]PnL'!$F$22</f>
        <v>-2567</v>
      </c>
      <c r="E22" s="29">
        <v>-9424</v>
      </c>
      <c r="F22" s="29">
        <v>-7269</v>
      </c>
    </row>
    <row r="23" spans="3:6" ht="12.75">
      <c r="C23" s="19"/>
      <c r="D23" s="19"/>
      <c r="E23" s="19"/>
      <c r="F23" s="19"/>
    </row>
    <row r="24" spans="2:6" ht="12.75">
      <c r="B24" t="s">
        <v>77</v>
      </c>
      <c r="C24" s="19">
        <f>SUM(C21:C22)</f>
        <v>190</v>
      </c>
      <c r="D24" s="19">
        <f>SUM(D21:D22)</f>
        <v>1004</v>
      </c>
      <c r="E24" s="19">
        <f>SUM(E21:E22)</f>
        <v>10592</v>
      </c>
      <c r="F24" s="19">
        <f>SUM(F21:F22)</f>
        <v>17211</v>
      </c>
    </row>
    <row r="25" spans="2:6" ht="12.75">
      <c r="B25" t="s">
        <v>18</v>
      </c>
      <c r="C25" s="19">
        <v>-26</v>
      </c>
      <c r="D25" s="19">
        <v>-17</v>
      </c>
      <c r="E25" s="19">
        <v>-137</v>
      </c>
      <c r="F25" s="19">
        <v>-151</v>
      </c>
    </row>
    <row r="26" spans="3:6" ht="12.75">
      <c r="C26" s="19"/>
      <c r="D26" s="19"/>
      <c r="E26" s="19"/>
      <c r="F26" s="19"/>
    </row>
    <row r="27" spans="2:6" ht="13.5" thickBot="1">
      <c r="B27" t="s">
        <v>20</v>
      </c>
      <c r="C27" s="20">
        <f>SUM(C24:C25)-1</f>
        <v>163</v>
      </c>
      <c r="D27" s="20">
        <f>SUM(D24:D25)</f>
        <v>987</v>
      </c>
      <c r="E27" s="20">
        <f>SUM(E24:E25)</f>
        <v>10455</v>
      </c>
      <c r="F27" s="20">
        <f>SUM(F24:F25)</f>
        <v>17060</v>
      </c>
    </row>
    <row r="28" ht="13.5" thickTop="1"/>
    <row r="30" ht="12.75">
      <c r="B30" t="s">
        <v>21</v>
      </c>
    </row>
    <row r="31" spans="2:6" ht="12.75">
      <c r="B31" s="30" t="s">
        <v>22</v>
      </c>
      <c r="C31" s="13">
        <f>(C27/80650)*100</f>
        <v>0.20210787352758836</v>
      </c>
      <c r="D31" s="13">
        <f>(D27/80650)*100</f>
        <v>1.2238065716057036</v>
      </c>
      <c r="E31" s="13">
        <f>(E27/80650)*100</f>
        <v>12.96342219466832</v>
      </c>
      <c r="F31" s="13">
        <f>(F27/80650)*100</f>
        <v>21.15313081215127</v>
      </c>
    </row>
    <row r="32" spans="2:6" ht="12.75">
      <c r="B32" s="30" t="s">
        <v>23</v>
      </c>
      <c r="C32" s="13">
        <f>C31</f>
        <v>0.20210787352758836</v>
      </c>
      <c r="D32" s="13">
        <f>D31</f>
        <v>1.2238065716057036</v>
      </c>
      <c r="E32" s="13">
        <f>E31</f>
        <v>12.96342219466832</v>
      </c>
      <c r="F32" s="13">
        <f>F31</f>
        <v>21.15313081215127</v>
      </c>
    </row>
    <row r="34" ht="12.75">
      <c r="B34" t="s">
        <v>24</v>
      </c>
    </row>
    <row r="35" spans="2:6" ht="12.75">
      <c r="B35" s="30" t="s">
        <v>22</v>
      </c>
      <c r="C35" s="28">
        <v>5</v>
      </c>
      <c r="D35" s="28">
        <v>10</v>
      </c>
      <c r="E35" s="28">
        <v>12</v>
      </c>
      <c r="F35" s="28">
        <v>10</v>
      </c>
    </row>
    <row r="36" spans="2:6" ht="12.75">
      <c r="B36" s="30" t="s">
        <v>23</v>
      </c>
      <c r="C36" s="28">
        <v>5</v>
      </c>
      <c r="D36" s="28">
        <v>10</v>
      </c>
      <c r="E36" s="28">
        <v>12</v>
      </c>
      <c r="F36" s="28">
        <v>10</v>
      </c>
    </row>
    <row r="38" ht="12.75">
      <c r="A38" t="s">
        <v>72</v>
      </c>
    </row>
    <row r="39" ht="12.75">
      <c r="A39" t="s">
        <v>66</v>
      </c>
    </row>
  </sheetData>
  <printOptions/>
  <pageMargins left="0.28" right="0.25" top="1" bottom="1" header="0.5" footer="0.5"/>
  <pageSetup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C52" sqref="C52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40.140625" style="0" customWidth="1"/>
    <col min="4" max="4" width="14.28125" style="0" bestFit="1" customWidth="1"/>
    <col min="5" max="5" width="2.7109375" style="0" customWidth="1"/>
    <col min="6" max="6" width="18.28125" style="0" bestFit="1" customWidth="1"/>
    <col min="8" max="8" width="10.140625" style="0" bestFit="1" customWidth="1"/>
  </cols>
  <sheetData>
    <row r="1" ht="15.75">
      <c r="A1" s="1" t="s">
        <v>0</v>
      </c>
    </row>
    <row r="2" ht="12.75">
      <c r="A2" s="2" t="s">
        <v>2</v>
      </c>
    </row>
    <row r="3" ht="12.75">
      <c r="A3" t="s">
        <v>3</v>
      </c>
    </row>
    <row r="6" ht="15.75">
      <c r="A6" s="1" t="s">
        <v>71</v>
      </c>
    </row>
    <row r="7" ht="15.75">
      <c r="A7" s="1" t="s">
        <v>113</v>
      </c>
    </row>
    <row r="9" spans="2:6" ht="12.75">
      <c r="B9" s="2"/>
      <c r="D9" s="16" t="s">
        <v>26</v>
      </c>
      <c r="E9" s="16"/>
      <c r="F9" s="38" t="s">
        <v>27</v>
      </c>
    </row>
    <row r="10" spans="4:6" ht="12.75">
      <c r="D10" s="16" t="s">
        <v>5</v>
      </c>
      <c r="E10" s="16"/>
      <c r="F10" s="38" t="s">
        <v>28</v>
      </c>
    </row>
    <row r="11" spans="4:6" ht="12.75">
      <c r="D11" s="16" t="s">
        <v>9</v>
      </c>
      <c r="E11" s="16"/>
      <c r="F11" s="38" t="s">
        <v>29</v>
      </c>
    </row>
    <row r="12" spans="4:6" ht="12.75">
      <c r="D12" s="18" t="s">
        <v>112</v>
      </c>
      <c r="E12" s="18"/>
      <c r="F12" s="39" t="s">
        <v>30</v>
      </c>
    </row>
    <row r="13" spans="4:6" ht="12.75">
      <c r="D13" s="18"/>
      <c r="E13" s="18"/>
      <c r="F13" s="49" t="s">
        <v>76</v>
      </c>
    </row>
    <row r="14" spans="4:6" ht="12.75">
      <c r="D14" s="16" t="s">
        <v>31</v>
      </c>
      <c r="E14" s="16"/>
      <c r="F14" s="16" t="s">
        <v>31</v>
      </c>
    </row>
    <row r="16" spans="1:8" ht="12.75">
      <c r="A16" s="4"/>
      <c r="B16" t="s">
        <v>32</v>
      </c>
      <c r="D16" s="5">
        <v>146433</v>
      </c>
      <c r="E16" s="5"/>
      <c r="F16" s="5">
        <v>143652</v>
      </c>
      <c r="H16" s="9"/>
    </row>
    <row r="17" spans="1:8" ht="12.75">
      <c r="A17" s="4"/>
      <c r="D17" s="6"/>
      <c r="E17" s="6"/>
      <c r="F17" s="6"/>
      <c r="H17" s="9"/>
    </row>
    <row r="18" spans="1:8" ht="12.75">
      <c r="A18" s="4"/>
      <c r="B18" t="s">
        <v>33</v>
      </c>
      <c r="D18" s="6">
        <v>368</v>
      </c>
      <c r="E18" s="6"/>
      <c r="F18" s="6">
        <v>363</v>
      </c>
      <c r="H18" s="9"/>
    </row>
    <row r="19" spans="1:8" ht="12.75">
      <c r="A19" s="4"/>
      <c r="D19" s="6"/>
      <c r="E19" s="6"/>
      <c r="F19" s="6"/>
      <c r="H19" s="9"/>
    </row>
    <row r="20" spans="1:8" ht="12.75" hidden="1">
      <c r="A20" s="4"/>
      <c r="D20" s="6"/>
      <c r="E20" s="6"/>
      <c r="F20" s="6"/>
      <c r="H20" s="9"/>
    </row>
    <row r="21" spans="1:8" ht="12.75" hidden="1">
      <c r="A21" s="4"/>
      <c r="B21" t="s">
        <v>34</v>
      </c>
      <c r="D21" s="6">
        <v>0</v>
      </c>
      <c r="E21" s="6"/>
      <c r="F21" s="6">
        <v>0</v>
      </c>
      <c r="H21" s="9"/>
    </row>
    <row r="22" spans="1:8" ht="12.75" hidden="1">
      <c r="A22" s="4"/>
      <c r="D22" s="6"/>
      <c r="E22" s="6"/>
      <c r="F22" s="6"/>
      <c r="H22" s="9"/>
    </row>
    <row r="23" spans="1:8" ht="12.75" hidden="1">
      <c r="A23" s="4"/>
      <c r="B23" t="s">
        <v>35</v>
      </c>
      <c r="D23" s="6">
        <v>0</v>
      </c>
      <c r="E23" s="6"/>
      <c r="F23" s="6">
        <v>0</v>
      </c>
      <c r="H23" s="9"/>
    </row>
    <row r="24" spans="1:8" ht="12.75">
      <c r="A24" s="4"/>
      <c r="B24" t="s">
        <v>36</v>
      </c>
      <c r="D24" s="6"/>
      <c r="E24" s="6"/>
      <c r="F24" s="6"/>
      <c r="H24" s="9"/>
    </row>
    <row r="25" spans="1:8" ht="12.75">
      <c r="A25" s="4"/>
      <c r="B25" t="s">
        <v>37</v>
      </c>
      <c r="C25" t="s">
        <v>38</v>
      </c>
      <c r="D25" s="6">
        <v>1204</v>
      </c>
      <c r="E25" s="6"/>
      <c r="F25" s="6">
        <v>1083</v>
      </c>
      <c r="H25" s="9"/>
    </row>
    <row r="26" spans="1:8" ht="12.75">
      <c r="A26" s="4"/>
      <c r="C26" t="s">
        <v>126</v>
      </c>
      <c r="D26" s="6">
        <v>25040</v>
      </c>
      <c r="E26" s="6"/>
      <c r="F26" s="6">
        <v>37313</v>
      </c>
      <c r="H26" s="9"/>
    </row>
    <row r="27" spans="1:8" ht="12.75">
      <c r="A27" s="4"/>
      <c r="C27" t="s">
        <v>104</v>
      </c>
      <c r="D27" s="6">
        <v>4397</v>
      </c>
      <c r="E27" s="6"/>
      <c r="F27" s="6">
        <v>8872</v>
      </c>
      <c r="H27" s="9"/>
    </row>
    <row r="28" spans="1:8" ht="12.75">
      <c r="A28" s="4"/>
      <c r="C28" t="s">
        <v>105</v>
      </c>
      <c r="D28" s="11">
        <v>96177</v>
      </c>
      <c r="E28" s="7"/>
      <c r="F28" s="11">
        <v>76746</v>
      </c>
      <c r="H28" s="9"/>
    </row>
    <row r="29" spans="1:8" ht="12.75">
      <c r="A29" s="4"/>
      <c r="D29" s="6">
        <f>SUM(D25:D28)</f>
        <v>126818</v>
      </c>
      <c r="E29" s="6"/>
      <c r="F29" s="6">
        <f>SUM(F25:F28)</f>
        <v>124014</v>
      </c>
      <c r="H29" s="9"/>
    </row>
    <row r="30" spans="1:8" ht="12.75">
      <c r="A30" s="4"/>
      <c r="B30" t="s">
        <v>39</v>
      </c>
      <c r="D30" s="6"/>
      <c r="E30" s="6"/>
      <c r="F30" s="6"/>
      <c r="H30" s="9"/>
    </row>
    <row r="31" spans="1:8" ht="12.75">
      <c r="A31" s="4"/>
      <c r="C31" t="s">
        <v>125</v>
      </c>
      <c r="D31" s="6">
        <v>6461</v>
      </c>
      <c r="E31" s="6"/>
      <c r="F31" s="6">
        <v>5250</v>
      </c>
      <c r="H31" s="9"/>
    </row>
    <row r="32" spans="1:8" ht="12.75">
      <c r="A32" s="4"/>
      <c r="C32" t="s">
        <v>40</v>
      </c>
      <c r="D32" s="11">
        <v>335</v>
      </c>
      <c r="E32" s="6"/>
      <c r="F32" s="11">
        <v>803</v>
      </c>
      <c r="H32" s="9"/>
    </row>
    <row r="33" spans="1:8" ht="12.75">
      <c r="A33" s="4"/>
      <c r="D33" s="9">
        <f>SUM(D31:D32)</f>
        <v>6796</v>
      </c>
      <c r="E33" s="9"/>
      <c r="F33" s="9">
        <f>SUM(F31:F32)</f>
        <v>6053</v>
      </c>
      <c r="H33" s="9"/>
    </row>
    <row r="34" spans="1:8" ht="12.75">
      <c r="A34" s="4"/>
      <c r="D34" s="6"/>
      <c r="E34" s="6"/>
      <c r="F34" s="9"/>
      <c r="H34" s="9"/>
    </row>
    <row r="35" spans="1:8" ht="12.75">
      <c r="A35" s="4"/>
      <c r="B35" t="s">
        <v>41</v>
      </c>
      <c r="D35" s="9">
        <f>D29-D33</f>
        <v>120022</v>
      </c>
      <c r="E35" s="9"/>
      <c r="F35" s="9">
        <f>F29-F33</f>
        <v>117961</v>
      </c>
      <c r="H35" s="9"/>
    </row>
    <row r="36" spans="1:8" ht="12.75">
      <c r="A36" s="4"/>
      <c r="D36" s="6"/>
      <c r="E36" s="6"/>
      <c r="F36" s="9"/>
      <c r="H36" s="9"/>
    </row>
    <row r="37" spans="1:8" ht="13.5" thickBot="1">
      <c r="A37" s="4"/>
      <c r="C37" t="s">
        <v>42</v>
      </c>
      <c r="D37" s="12">
        <f>D16+D18+D21+D35</f>
        <v>266823</v>
      </c>
      <c r="E37" s="12"/>
      <c r="F37" s="12">
        <f>F16+F18+F21+F35-1</f>
        <v>261975</v>
      </c>
      <c r="H37" s="9"/>
    </row>
    <row r="38" spans="1:8" ht="13.5" thickTop="1">
      <c r="A38" s="4"/>
      <c r="D38" s="6"/>
      <c r="E38" s="6"/>
      <c r="F38" s="10"/>
      <c r="H38" s="9"/>
    </row>
    <row r="39" spans="1:8" ht="12.75">
      <c r="A39" s="4"/>
      <c r="D39" s="6"/>
      <c r="E39" s="6"/>
      <c r="F39" s="9"/>
      <c r="H39" s="9"/>
    </row>
    <row r="40" spans="1:8" ht="12.75">
      <c r="A40" s="4"/>
      <c r="B40" t="s">
        <v>44</v>
      </c>
      <c r="D40" s="6">
        <f>80650000/1000</f>
        <v>80650</v>
      </c>
      <c r="E40" s="6"/>
      <c r="F40" s="9">
        <v>80650</v>
      </c>
      <c r="H40" s="9"/>
    </row>
    <row r="41" spans="1:8" ht="12.75">
      <c r="A41" s="4"/>
      <c r="B41" t="s">
        <v>45</v>
      </c>
      <c r="D41" s="11">
        <v>172618</v>
      </c>
      <c r="E41" s="6"/>
      <c r="F41" s="8">
        <v>169133</v>
      </c>
      <c r="H41" s="9"/>
    </row>
    <row r="42" spans="1:8" ht="12.75">
      <c r="A42" s="4"/>
      <c r="B42" t="s">
        <v>43</v>
      </c>
      <c r="D42" s="6">
        <f>SUM(D40:D41)</f>
        <v>253268</v>
      </c>
      <c r="E42" s="6"/>
      <c r="F42" s="9">
        <f>SUM(F40:F41)</f>
        <v>249783</v>
      </c>
      <c r="H42" s="9"/>
    </row>
    <row r="43" spans="1:8" ht="12.75">
      <c r="A43" s="4"/>
      <c r="D43" s="6"/>
      <c r="E43" s="6"/>
      <c r="F43" s="9"/>
      <c r="H43" s="9"/>
    </row>
    <row r="44" spans="1:8" ht="12.75">
      <c r="A44" s="4"/>
      <c r="B44" t="s">
        <v>46</v>
      </c>
      <c r="D44" s="6">
        <v>1936</v>
      </c>
      <c r="E44" s="6"/>
      <c r="F44" s="9">
        <v>1862</v>
      </c>
      <c r="H44" s="9"/>
    </row>
    <row r="45" spans="1:8" ht="12.75">
      <c r="A45" s="4"/>
      <c r="D45" s="6"/>
      <c r="E45" s="6"/>
      <c r="F45" s="9"/>
      <c r="H45" s="9"/>
    </row>
    <row r="46" spans="1:8" ht="12.75">
      <c r="A46" s="4"/>
      <c r="B46" t="s">
        <v>47</v>
      </c>
      <c r="D46" s="6">
        <v>3238</v>
      </c>
      <c r="E46" s="6"/>
      <c r="F46" s="14">
        <v>3114</v>
      </c>
      <c r="H46" s="9"/>
    </row>
    <row r="47" spans="1:8" ht="12.75">
      <c r="A47" s="4"/>
      <c r="D47" s="6"/>
      <c r="E47" s="6"/>
      <c r="F47" s="9"/>
      <c r="H47" s="9"/>
    </row>
    <row r="48" spans="1:8" ht="12.75">
      <c r="A48" s="4"/>
      <c r="B48" t="s">
        <v>48</v>
      </c>
      <c r="D48" s="6">
        <v>8381</v>
      </c>
      <c r="E48" s="6"/>
      <c r="F48" s="9">
        <v>7216</v>
      </c>
      <c r="H48" s="9"/>
    </row>
    <row r="49" spans="4:8" ht="12.75">
      <c r="D49" s="6"/>
      <c r="E49" s="6"/>
      <c r="F49" s="9"/>
      <c r="H49" s="9"/>
    </row>
    <row r="50" spans="1:8" ht="13.5" thickBot="1">
      <c r="A50" s="4"/>
      <c r="B50" t="s">
        <v>49</v>
      </c>
      <c r="C50" t="s">
        <v>42</v>
      </c>
      <c r="D50" s="12">
        <f>SUM(D42:D48)</f>
        <v>266823</v>
      </c>
      <c r="E50" s="12"/>
      <c r="F50" s="12">
        <f>SUM(F42:F48)</f>
        <v>261975</v>
      </c>
      <c r="H50" s="9"/>
    </row>
    <row r="51" spans="1:6" ht="13.5" thickTop="1">
      <c r="A51" s="4"/>
      <c r="D51" s="6"/>
      <c r="E51" s="6"/>
      <c r="F51" s="15"/>
    </row>
    <row r="53" spans="1:6" ht="12.75">
      <c r="A53" t="s">
        <v>127</v>
      </c>
      <c r="D53" s="9"/>
      <c r="E53" s="9"/>
      <c r="F53" s="9"/>
    </row>
    <row r="54" spans="1:5" ht="12.75">
      <c r="A54" t="s">
        <v>103</v>
      </c>
      <c r="E54" s="14"/>
    </row>
    <row r="55" spans="4:5" ht="12.75">
      <c r="D55" s="9"/>
      <c r="E55" s="9"/>
    </row>
    <row r="57" spans="4:6" ht="12.75" hidden="1">
      <c r="D57" s="14">
        <f>D50-D37</f>
        <v>0</v>
      </c>
      <c r="F57" s="14">
        <f>F50-F37</f>
        <v>0</v>
      </c>
    </row>
    <row r="58" ht="12.75" hidden="1"/>
    <row r="59" spans="2:6" ht="12.75" hidden="1">
      <c r="B59" t="s">
        <v>50</v>
      </c>
      <c r="D59" s="13">
        <f>D42/D40</f>
        <v>3.1403347799132053</v>
      </c>
      <c r="E59" s="13"/>
      <c r="F59" s="13">
        <f>(F42-F21)/F40</f>
        <v>3.097123372597644</v>
      </c>
    </row>
    <row r="60" ht="12.75" hidden="1"/>
  </sheetData>
  <printOptions/>
  <pageMargins left="0.92" right="0.25" top="0.49" bottom="0.33" header="0.21" footer="0.38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workbookViewId="0" topLeftCell="A1">
      <selection activeCell="A47" sqref="A47"/>
    </sheetView>
  </sheetViews>
  <sheetFormatPr defaultColWidth="9.140625" defaultRowHeight="12.75"/>
  <cols>
    <col min="1" max="1" width="61.421875" style="0" customWidth="1"/>
    <col min="2" max="2" width="2.7109375" style="0" customWidth="1"/>
    <col min="3" max="3" width="14.140625" style="0" bestFit="1" customWidth="1"/>
    <col min="4" max="6" width="0" style="0" hidden="1" customWidth="1"/>
    <col min="7" max="7" width="2.7109375" style="0" customWidth="1"/>
    <col min="8" max="8" width="14.140625" style="0" customWidth="1"/>
  </cols>
  <sheetData>
    <row r="1" spans="1:3" ht="15.75">
      <c r="A1" s="35" t="s">
        <v>0</v>
      </c>
      <c r="B1" s="35"/>
      <c r="C1" s="36"/>
    </row>
    <row r="2" spans="1:3" ht="12.75">
      <c r="A2" s="37" t="s">
        <v>2</v>
      </c>
      <c r="B2" s="37"/>
      <c r="C2" s="36"/>
    </row>
    <row r="3" spans="1:3" ht="12.75">
      <c r="A3" s="36" t="s">
        <v>3</v>
      </c>
      <c r="B3" s="36"/>
      <c r="C3" s="36"/>
    </row>
    <row r="4" spans="1:3" ht="12.75">
      <c r="A4" s="36"/>
      <c r="B4" s="36"/>
      <c r="C4" s="36"/>
    </row>
    <row r="5" spans="1:3" ht="15.75">
      <c r="A5" s="35" t="s">
        <v>70</v>
      </c>
      <c r="B5" s="35"/>
      <c r="C5" s="36"/>
    </row>
    <row r="6" spans="1:8" ht="15.75">
      <c r="A6" s="35" t="s">
        <v>109</v>
      </c>
      <c r="B6" s="35"/>
      <c r="C6" s="36"/>
      <c r="H6" s="36"/>
    </row>
    <row r="7" spans="1:8" ht="15.75">
      <c r="A7" s="35"/>
      <c r="B7" s="35"/>
      <c r="C7" s="36"/>
      <c r="H7" s="38"/>
    </row>
    <row r="8" spans="1:8" ht="12.75" hidden="1">
      <c r="A8" s="36"/>
      <c r="B8" s="36"/>
      <c r="C8" s="38" t="s">
        <v>26</v>
      </c>
      <c r="D8" s="16"/>
      <c r="E8" s="16"/>
      <c r="H8" s="38"/>
    </row>
    <row r="9" spans="1:8" ht="12.75" hidden="1">
      <c r="A9" s="36"/>
      <c r="B9" s="36"/>
      <c r="C9" s="38" t="s">
        <v>5</v>
      </c>
      <c r="D9" s="16"/>
      <c r="E9" s="16"/>
      <c r="H9" s="38"/>
    </row>
    <row r="10" spans="1:8" ht="12.75" hidden="1">
      <c r="A10" s="36"/>
      <c r="B10" s="36"/>
      <c r="C10" s="38" t="s">
        <v>9</v>
      </c>
      <c r="D10" s="16"/>
      <c r="E10" s="16"/>
      <c r="H10" s="38"/>
    </row>
    <row r="11" spans="1:8" ht="12.75" hidden="1">
      <c r="A11" s="36"/>
      <c r="B11" s="36"/>
      <c r="C11" s="39" t="s">
        <v>25</v>
      </c>
      <c r="D11" s="18"/>
      <c r="E11" s="18"/>
      <c r="H11" s="38"/>
    </row>
    <row r="12" spans="1:8" ht="12.75">
      <c r="A12" s="36"/>
      <c r="B12" s="36"/>
      <c r="C12" s="39" t="s">
        <v>110</v>
      </c>
      <c r="D12" s="18"/>
      <c r="E12" s="18"/>
      <c r="H12" s="57" t="s">
        <v>111</v>
      </c>
    </row>
    <row r="13" spans="1:8" ht="12.75">
      <c r="A13" s="36"/>
      <c r="B13" s="36"/>
      <c r="C13" s="38" t="s">
        <v>31</v>
      </c>
      <c r="D13" s="16"/>
      <c r="E13" s="16"/>
      <c r="H13" s="38" t="str">
        <f>C13</f>
        <v>RM' 000</v>
      </c>
    </row>
    <row r="14" spans="1:8" ht="12.75">
      <c r="A14" s="36"/>
      <c r="B14" s="36"/>
      <c r="C14" s="38"/>
      <c r="D14" s="16"/>
      <c r="E14" s="16"/>
      <c r="H14" s="36"/>
    </row>
    <row r="15" spans="1:8" ht="12.75">
      <c r="A15" s="37" t="s">
        <v>81</v>
      </c>
      <c r="B15" s="37"/>
      <c r="C15" s="40"/>
      <c r="H15" s="36"/>
    </row>
    <row r="16" spans="1:8" ht="12.75">
      <c r="A16" s="36" t="s">
        <v>78</v>
      </c>
      <c r="B16" s="36"/>
      <c r="C16" s="51">
        <f>PnL!E21</f>
        <v>20016</v>
      </c>
      <c r="F16" s="14">
        <v>18350</v>
      </c>
      <c r="H16" s="14">
        <f>PnL!F21</f>
        <v>24480</v>
      </c>
    </row>
    <row r="17" spans="1:6" ht="12.75">
      <c r="A17" s="36" t="s">
        <v>92</v>
      </c>
      <c r="B17" s="36"/>
      <c r="C17" s="51"/>
      <c r="F17" s="14"/>
    </row>
    <row r="18" spans="1:8" ht="12.75">
      <c r="A18" s="36" t="s">
        <v>93</v>
      </c>
      <c r="B18" s="36"/>
      <c r="C18" s="51">
        <v>1305</v>
      </c>
      <c r="F18" s="14">
        <f>-314+325-586+4292-452-4726</f>
        <v>-1461</v>
      </c>
      <c r="H18" s="14">
        <v>5795</v>
      </c>
    </row>
    <row r="19" spans="1:8" ht="12.75">
      <c r="A19" s="36" t="s">
        <v>114</v>
      </c>
      <c r="B19" s="36"/>
      <c r="C19" s="51">
        <v>0</v>
      </c>
      <c r="F19" s="14"/>
      <c r="H19" s="14">
        <v>-2131</v>
      </c>
    </row>
    <row r="20" spans="1:8" ht="12.75">
      <c r="A20" s="36" t="s">
        <v>15</v>
      </c>
      <c r="B20" s="36"/>
      <c r="C20" s="52">
        <v>10047</v>
      </c>
      <c r="F20" s="14"/>
      <c r="H20" s="33">
        <v>1705</v>
      </c>
    </row>
    <row r="21" spans="1:8" ht="12.75" hidden="1">
      <c r="A21" s="36" t="s">
        <v>98</v>
      </c>
      <c r="B21" s="36"/>
      <c r="C21" s="51"/>
      <c r="F21" s="14"/>
      <c r="G21">
        <f>4292-452</f>
        <v>3840</v>
      </c>
      <c r="H21" s="14"/>
    </row>
    <row r="22" spans="1:8" ht="12.75" hidden="1">
      <c r="A22" s="36" t="s">
        <v>99</v>
      </c>
      <c r="B22" s="36"/>
      <c r="C22" s="51"/>
      <c r="F22" s="14"/>
      <c r="G22">
        <v>-314</v>
      </c>
      <c r="H22" s="14"/>
    </row>
    <row r="23" spans="1:8" ht="12.75" hidden="1">
      <c r="A23" s="36" t="s">
        <v>94</v>
      </c>
      <c r="B23" s="36"/>
      <c r="C23" s="51"/>
      <c r="F23" s="14"/>
      <c r="G23">
        <v>325</v>
      </c>
      <c r="H23" s="14"/>
    </row>
    <row r="24" spans="1:8" ht="12.75" hidden="1">
      <c r="A24" s="36" t="s">
        <v>100</v>
      </c>
      <c r="B24" s="36"/>
      <c r="C24" s="51"/>
      <c r="F24" s="14"/>
      <c r="G24">
        <v>-586</v>
      </c>
      <c r="H24" s="14"/>
    </row>
    <row r="25" spans="1:8" ht="12.75" hidden="1">
      <c r="A25" s="36" t="s">
        <v>101</v>
      </c>
      <c r="B25" s="36"/>
      <c r="C25" s="51"/>
      <c r="F25" s="14">
        <v>4447</v>
      </c>
      <c r="H25" s="14"/>
    </row>
    <row r="26" spans="1:8" ht="12.75">
      <c r="A26" s="36" t="s">
        <v>83</v>
      </c>
      <c r="B26" s="36"/>
      <c r="C26" s="51">
        <f>SUM(C16:C20)</f>
        <v>31368</v>
      </c>
      <c r="F26" s="14"/>
      <c r="H26" s="14">
        <f>SUM(H16:H20)</f>
        <v>29849</v>
      </c>
    </row>
    <row r="27" spans="1:8" ht="12.75">
      <c r="A27" s="36" t="s">
        <v>84</v>
      </c>
      <c r="B27" s="36"/>
      <c r="C27" s="51">
        <v>12152</v>
      </c>
      <c r="F27" s="14">
        <v>12443</v>
      </c>
      <c r="H27" s="14">
        <v>-7554</v>
      </c>
    </row>
    <row r="28" spans="1:8" ht="12.75">
      <c r="A28" s="36" t="s">
        <v>85</v>
      </c>
      <c r="B28" s="36"/>
      <c r="C28" s="52">
        <v>1211</v>
      </c>
      <c r="F28" s="33">
        <v>144</v>
      </c>
      <c r="H28" s="33">
        <v>-749</v>
      </c>
    </row>
    <row r="29" spans="1:8" ht="12.75">
      <c r="A29" s="36" t="s">
        <v>90</v>
      </c>
      <c r="B29" s="36"/>
      <c r="C29" s="51">
        <f>SUM(C26:C28)</f>
        <v>44731</v>
      </c>
      <c r="F29" s="14">
        <f>SUM(F16:F28)</f>
        <v>33923</v>
      </c>
      <c r="H29" s="14">
        <f>SUM(H26:H28)</f>
        <v>21546</v>
      </c>
    </row>
    <row r="30" spans="1:8" ht="12.75">
      <c r="A30" s="36" t="s">
        <v>91</v>
      </c>
      <c r="B30" s="36"/>
      <c r="C30" s="51">
        <v>-9667</v>
      </c>
      <c r="F30" s="14">
        <v>-2919</v>
      </c>
      <c r="H30" s="14">
        <v>-303</v>
      </c>
    </row>
    <row r="31" spans="1:8" ht="12.75">
      <c r="A31" s="36" t="s">
        <v>94</v>
      </c>
      <c r="B31" s="36"/>
      <c r="C31" s="51">
        <v>-293</v>
      </c>
      <c r="F31" s="14">
        <v>-271</v>
      </c>
      <c r="H31" s="14">
        <v>-24</v>
      </c>
    </row>
    <row r="32" spans="1:8" ht="12.75">
      <c r="A32" s="36" t="s">
        <v>115</v>
      </c>
      <c r="B32" s="36"/>
      <c r="C32" s="51">
        <v>2363</v>
      </c>
      <c r="F32" s="14"/>
      <c r="H32" s="14">
        <v>2580</v>
      </c>
    </row>
    <row r="33" spans="1:8" ht="12.75">
      <c r="A33" s="36" t="s">
        <v>86</v>
      </c>
      <c r="B33" s="36"/>
      <c r="C33" s="53">
        <f>SUM(C29:C32)</f>
        <v>37134</v>
      </c>
      <c r="F33" s="34">
        <f>SUM(F29:F31)</f>
        <v>30733</v>
      </c>
      <c r="H33" s="34">
        <f>SUM(H29:H32)</f>
        <v>23799</v>
      </c>
    </row>
    <row r="34" spans="1:8" ht="12.75">
      <c r="A34" s="36"/>
      <c r="B34" s="36"/>
      <c r="C34" s="51"/>
      <c r="F34" s="14"/>
      <c r="H34" s="14"/>
    </row>
    <row r="35" spans="1:8" ht="12.75">
      <c r="A35" s="37" t="s">
        <v>82</v>
      </c>
      <c r="B35" s="37"/>
      <c r="C35" s="51"/>
      <c r="F35" s="14"/>
      <c r="H35" s="14"/>
    </row>
    <row r="36" spans="1:8" ht="12.75">
      <c r="A36" s="45" t="s">
        <v>116</v>
      </c>
      <c r="B36" s="37"/>
      <c r="C36" s="51">
        <v>0</v>
      </c>
      <c r="F36" s="14"/>
      <c r="H36" s="14">
        <v>484</v>
      </c>
    </row>
    <row r="37" spans="1:8" ht="12.75">
      <c r="A37" s="36" t="s">
        <v>88</v>
      </c>
      <c r="B37" s="36"/>
      <c r="C37" s="51">
        <v>-5505</v>
      </c>
      <c r="F37" s="14">
        <v>-5505</v>
      </c>
      <c r="H37" s="14">
        <v>-5005</v>
      </c>
    </row>
    <row r="38" spans="1:8" ht="12.75">
      <c r="A38" s="36" t="s">
        <v>89</v>
      </c>
      <c r="B38" s="36"/>
      <c r="C38" s="51">
        <v>2589</v>
      </c>
      <c r="F38" s="14">
        <v>2589</v>
      </c>
      <c r="H38" s="14">
        <v>0</v>
      </c>
    </row>
    <row r="39" spans="1:8" ht="12.75">
      <c r="A39" t="s">
        <v>95</v>
      </c>
      <c r="C39" s="54"/>
      <c r="F39" s="14"/>
      <c r="H39" s="14"/>
    </row>
    <row r="40" spans="1:8" ht="12.75">
      <c r="A40" s="30" t="s">
        <v>96</v>
      </c>
      <c r="B40" s="30"/>
      <c r="C40" s="54">
        <v>-10741</v>
      </c>
      <c r="F40" s="14">
        <v>-8425</v>
      </c>
      <c r="H40" s="14">
        <v>-6664</v>
      </c>
    </row>
    <row r="41" spans="1:8" ht="12.75">
      <c r="A41" s="30" t="s">
        <v>97</v>
      </c>
      <c r="B41" s="30"/>
      <c r="C41" s="54">
        <v>3008</v>
      </c>
      <c r="F41" s="14">
        <v>413</v>
      </c>
      <c r="H41" s="14">
        <v>244</v>
      </c>
    </row>
    <row r="42" spans="1:8" ht="12.75">
      <c r="A42" s="32" t="s">
        <v>122</v>
      </c>
      <c r="B42" s="32"/>
      <c r="C42" s="55">
        <f>SUM(C37:C41)</f>
        <v>-10649</v>
      </c>
      <c r="F42" s="34">
        <f>SUM(F37:F41)</f>
        <v>-10928</v>
      </c>
      <c r="H42" s="34">
        <f>SUM(H36:H41)</f>
        <v>-10941</v>
      </c>
    </row>
    <row r="43" spans="3:8" ht="12.75">
      <c r="C43" s="54"/>
      <c r="D43" s="14">
        <f>C33+C42+C45</f>
        <v>19517</v>
      </c>
      <c r="F43" s="14"/>
      <c r="H43" s="14"/>
    </row>
    <row r="44" spans="1:6" ht="12.75">
      <c r="A44" s="2" t="s">
        <v>121</v>
      </c>
      <c r="B44" s="2"/>
      <c r="C44" s="54"/>
      <c r="F44" s="14"/>
    </row>
    <row r="45" spans="1:8" ht="12.75">
      <c r="A45" t="s">
        <v>87</v>
      </c>
      <c r="C45" s="54">
        <v>-6968</v>
      </c>
      <c r="F45" s="14">
        <v>-4065</v>
      </c>
      <c r="H45" s="14">
        <v>-5806</v>
      </c>
    </row>
    <row r="46" spans="1:8" ht="12.75">
      <c r="A46" t="s">
        <v>117</v>
      </c>
      <c r="C46" s="54">
        <v>-86</v>
      </c>
      <c r="F46" s="14"/>
      <c r="H46" s="14">
        <v>-144</v>
      </c>
    </row>
    <row r="47" spans="1:8" ht="12.75">
      <c r="A47" t="s">
        <v>120</v>
      </c>
      <c r="C47" s="55">
        <f>SUM(C45:C46)</f>
        <v>-7054</v>
      </c>
      <c r="F47" s="14"/>
      <c r="H47" s="34">
        <f>SUM(H45:H46)</f>
        <v>-5950</v>
      </c>
    </row>
    <row r="48" spans="3:7" ht="12.75">
      <c r="C48" s="54"/>
      <c r="F48" s="14"/>
      <c r="G48" s="14"/>
    </row>
    <row r="49" spans="1:13" ht="12.75">
      <c r="A49" t="s">
        <v>80</v>
      </c>
      <c r="C49" s="54">
        <f>C52-C51</f>
        <v>19431</v>
      </c>
      <c r="F49" s="14">
        <f>F33+F42+F45</f>
        <v>15740</v>
      </c>
      <c r="H49" s="14">
        <f>H33+H42+H47</f>
        <v>6908</v>
      </c>
      <c r="K49" s="14"/>
      <c r="M49" s="14"/>
    </row>
    <row r="50" spans="1:8" ht="12.75">
      <c r="A50" t="s">
        <v>79</v>
      </c>
      <c r="C50" s="54"/>
      <c r="F50" s="14"/>
      <c r="H50" s="14"/>
    </row>
    <row r="51" spans="1:8" ht="12.75">
      <c r="A51" s="30" t="s">
        <v>118</v>
      </c>
      <c r="B51" s="30"/>
      <c r="C51" s="54">
        <f>'B.Sheet'!F28</f>
        <v>76746</v>
      </c>
      <c r="F51" s="14">
        <v>76746</v>
      </c>
      <c r="H51" s="14">
        <v>69838</v>
      </c>
    </row>
    <row r="52" spans="1:8" ht="13.5" thickBot="1">
      <c r="A52" s="30" t="s">
        <v>119</v>
      </c>
      <c r="B52" s="30"/>
      <c r="C52" s="56">
        <f>'B.Sheet'!D28</f>
        <v>96177</v>
      </c>
      <c r="F52" s="14">
        <f>F49+F51</f>
        <v>92486</v>
      </c>
      <c r="H52" s="46">
        <f>SUM(H49:H51)</f>
        <v>76746</v>
      </c>
    </row>
    <row r="53" spans="3:6" ht="13.5" thickTop="1">
      <c r="C53" s="54"/>
      <c r="F53" s="14"/>
    </row>
    <row r="54" spans="3:6" ht="12.75">
      <c r="C54" s="54"/>
      <c r="F54" s="14">
        <f>F52-C52</f>
        <v>-3691</v>
      </c>
    </row>
    <row r="55" spans="3:6" ht="12.75">
      <c r="C55" s="54"/>
      <c r="F55" s="14"/>
    </row>
    <row r="56" spans="3:6" ht="12.75">
      <c r="C56" s="19"/>
      <c r="F56" s="14"/>
    </row>
    <row r="57" spans="1:6" ht="12.75">
      <c r="A57" t="s">
        <v>102</v>
      </c>
      <c r="C57" s="19"/>
      <c r="F57" s="14"/>
    </row>
    <row r="58" spans="1:6" ht="12.75">
      <c r="A58" t="s">
        <v>103</v>
      </c>
      <c r="C58" s="19"/>
      <c r="F58" s="14"/>
    </row>
    <row r="59" spans="3:6" ht="12.75">
      <c r="C59" s="19"/>
      <c r="F59" s="14"/>
    </row>
    <row r="60" spans="3:6" ht="12.75">
      <c r="C60" s="19"/>
      <c r="F60" s="14"/>
    </row>
    <row r="61" spans="3:6" ht="12.75">
      <c r="C61" s="19"/>
      <c r="F61" s="14"/>
    </row>
    <row r="62" spans="3:6" ht="12.75">
      <c r="C62" s="19"/>
      <c r="F62" s="14"/>
    </row>
    <row r="63" spans="3:6" ht="12.75">
      <c r="C63" s="19"/>
      <c r="F63" s="14"/>
    </row>
    <row r="64" spans="3:6" ht="12.75">
      <c r="C64" s="19"/>
      <c r="F64" s="14"/>
    </row>
    <row r="65" spans="3:6" ht="12.75">
      <c r="C65" s="19"/>
      <c r="F65" s="14"/>
    </row>
    <row r="66" spans="3:6" ht="12.75">
      <c r="C66" s="19"/>
      <c r="F66" s="14"/>
    </row>
    <row r="67" spans="3:6" ht="12.75">
      <c r="C67" s="19"/>
      <c r="F67" s="14"/>
    </row>
    <row r="68" spans="3:6" ht="12.75">
      <c r="C68" s="19"/>
      <c r="F68" s="14"/>
    </row>
    <row r="69" spans="3:6" ht="12.75">
      <c r="C69" s="19"/>
      <c r="F69" s="14"/>
    </row>
    <row r="70" spans="3:6" ht="12.75">
      <c r="C70" s="19"/>
      <c r="F70" s="14"/>
    </row>
    <row r="71" spans="3:6" ht="12.75">
      <c r="C71" s="19"/>
      <c r="F71" s="14"/>
    </row>
    <row r="72" spans="3:6" ht="12.75">
      <c r="C72" s="19"/>
      <c r="F72" s="14"/>
    </row>
    <row r="73" spans="3:6" ht="12.75">
      <c r="C73" s="19"/>
      <c r="F73" s="14"/>
    </row>
    <row r="74" spans="3:6" ht="12.75">
      <c r="C74" s="19"/>
      <c r="F74" s="14"/>
    </row>
    <row r="75" spans="3:6" ht="12.75">
      <c r="C75" s="19"/>
      <c r="F75" s="14"/>
    </row>
    <row r="76" spans="3:6" ht="12.75">
      <c r="C76" s="19"/>
      <c r="F76" s="14"/>
    </row>
    <row r="77" spans="3:6" ht="12.75">
      <c r="C77" s="19"/>
      <c r="F77" s="14"/>
    </row>
    <row r="78" spans="3:6" ht="12.75">
      <c r="C78" s="19"/>
      <c r="F78" s="14"/>
    </row>
    <row r="79" spans="3:6" ht="12.75">
      <c r="C79" s="19"/>
      <c r="F79" s="14"/>
    </row>
    <row r="80" spans="3:6" ht="12.75">
      <c r="C80" s="19"/>
      <c r="F80" s="14"/>
    </row>
    <row r="81" spans="3:6" ht="12.75">
      <c r="C81" s="19"/>
      <c r="F81" s="14"/>
    </row>
    <row r="82" spans="3:6" ht="12.75">
      <c r="C82" s="19"/>
      <c r="F82" s="14"/>
    </row>
    <row r="83" spans="3:6" ht="12.75">
      <c r="C83" s="19"/>
      <c r="F83" s="14"/>
    </row>
    <row r="84" spans="3:6" ht="12.75">
      <c r="C84" s="19"/>
      <c r="F84" s="14"/>
    </row>
    <row r="85" spans="3:6" ht="12.75">
      <c r="C85" s="19"/>
      <c r="F85" s="14"/>
    </row>
    <row r="86" spans="3:6" ht="12.75">
      <c r="C86" s="19"/>
      <c r="F86" s="14"/>
    </row>
    <row r="87" spans="3:6" ht="12.75">
      <c r="C87" s="19"/>
      <c r="F87" s="14"/>
    </row>
    <row r="88" spans="3:6" ht="12.75">
      <c r="C88" s="19"/>
      <c r="F88" s="14"/>
    </row>
    <row r="89" spans="3:6" ht="12.75">
      <c r="C89" s="19"/>
      <c r="F89" s="14"/>
    </row>
    <row r="90" spans="3:6" ht="12.75">
      <c r="C90" s="19"/>
      <c r="F90" s="14"/>
    </row>
    <row r="91" spans="3:6" ht="12.75">
      <c r="C91" s="19"/>
      <c r="F91" s="14"/>
    </row>
    <row r="92" spans="3:6" ht="12.75">
      <c r="C92" s="19"/>
      <c r="F92" s="14"/>
    </row>
    <row r="93" spans="3:6" ht="12.75">
      <c r="C93" s="19"/>
      <c r="F93" s="14"/>
    </row>
    <row r="94" spans="3:6" ht="12.75">
      <c r="C94" s="19"/>
      <c r="F94" s="14"/>
    </row>
    <row r="95" spans="3:6" ht="12.75">
      <c r="C95" s="19"/>
      <c r="F95" s="14"/>
    </row>
    <row r="96" ht="12.75">
      <c r="F96" s="14"/>
    </row>
    <row r="97" ht="12.75">
      <c r="F97" s="14"/>
    </row>
    <row r="98" ht="12.75">
      <c r="F98" s="14"/>
    </row>
    <row r="99" ht="12.75">
      <c r="F99" s="14"/>
    </row>
    <row r="100" ht="12.75">
      <c r="F100" s="14"/>
    </row>
    <row r="101" ht="12.75">
      <c r="F101" s="14"/>
    </row>
    <row r="102" ht="12.75">
      <c r="F102" s="14"/>
    </row>
    <row r="103" ht="12.75">
      <c r="F103" s="14"/>
    </row>
    <row r="104" ht="12.75">
      <c r="F104" s="14"/>
    </row>
    <row r="105" ht="12.75">
      <c r="F105" s="14"/>
    </row>
    <row r="106" ht="12.75">
      <c r="F106" s="14"/>
    </row>
    <row r="107" ht="12.75">
      <c r="F107" s="14"/>
    </row>
    <row r="108" ht="12.75">
      <c r="F108" s="14"/>
    </row>
    <row r="109" ht="12.75">
      <c r="F109" s="14"/>
    </row>
    <row r="110" ht="12.75">
      <c r="F110" s="14"/>
    </row>
    <row r="111" ht="12.75">
      <c r="F111" s="14"/>
    </row>
    <row r="112" ht="12.75">
      <c r="F112" s="14"/>
    </row>
    <row r="113" ht="12.75">
      <c r="F113" s="14"/>
    </row>
    <row r="114" ht="12.75">
      <c r="F114" s="14"/>
    </row>
    <row r="115" ht="12.75">
      <c r="F115" s="14"/>
    </row>
    <row r="116" ht="12.75">
      <c r="F116" s="14"/>
    </row>
    <row r="117" ht="12.75">
      <c r="F117" s="14"/>
    </row>
    <row r="118" ht="12.75">
      <c r="F118" s="14"/>
    </row>
  </sheetData>
  <printOptions/>
  <pageMargins left="0.54" right="0.2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20">
      <selection activeCell="A50" sqref="A50"/>
    </sheetView>
  </sheetViews>
  <sheetFormatPr defaultColWidth="9.140625" defaultRowHeight="12.75"/>
  <cols>
    <col min="1" max="1" width="29.28125" style="0" customWidth="1"/>
    <col min="2" max="2" width="2.57421875" style="0" customWidth="1"/>
    <col min="3" max="3" width="13.57421875" style="0" customWidth="1"/>
    <col min="4" max="4" width="2.7109375" style="0" customWidth="1"/>
    <col min="5" max="5" width="13.57421875" style="0" customWidth="1"/>
    <col min="6" max="6" width="2.7109375" style="0" customWidth="1"/>
    <col min="7" max="7" width="13.57421875" style="0" customWidth="1"/>
    <col min="8" max="8" width="2.7109375" style="0" customWidth="1"/>
    <col min="9" max="9" width="13.57421875" style="0" customWidth="1"/>
    <col min="10" max="10" width="2.7109375" style="0" customWidth="1"/>
    <col min="11" max="11" width="13.57421875" style="0" customWidth="1"/>
  </cols>
  <sheetData>
    <row r="1" ht="15.75">
      <c r="A1" s="1" t="s">
        <v>0</v>
      </c>
    </row>
    <row r="2" ht="12.75">
      <c r="A2" s="2" t="s">
        <v>2</v>
      </c>
    </row>
    <row r="3" ht="12.75">
      <c r="A3" t="s">
        <v>3</v>
      </c>
    </row>
    <row r="5" ht="15.75">
      <c r="A5" s="1" t="s">
        <v>67</v>
      </c>
    </row>
    <row r="6" ht="15.75">
      <c r="A6" s="1" t="s">
        <v>106</v>
      </c>
    </row>
    <row r="8" spans="2:11" ht="12.7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2.75">
      <c r="B9" s="16"/>
      <c r="C9" s="16"/>
      <c r="D9" s="16"/>
      <c r="E9" s="16" t="s">
        <v>52</v>
      </c>
      <c r="F9" s="16"/>
      <c r="G9" s="16" t="s">
        <v>53</v>
      </c>
      <c r="H9" s="16"/>
      <c r="I9" s="16" t="s">
        <v>54</v>
      </c>
      <c r="J9" s="16"/>
      <c r="K9" s="16"/>
    </row>
    <row r="10" spans="2:11" ht="12.75">
      <c r="B10" s="16"/>
      <c r="C10" s="16" t="s">
        <v>74</v>
      </c>
      <c r="D10" s="16"/>
      <c r="E10" s="16" t="s">
        <v>55</v>
      </c>
      <c r="F10" s="16"/>
      <c r="G10" s="16" t="s">
        <v>56</v>
      </c>
      <c r="H10" s="16"/>
      <c r="I10" s="16" t="s">
        <v>57</v>
      </c>
      <c r="J10" s="16"/>
      <c r="K10" s="16" t="s">
        <v>42</v>
      </c>
    </row>
    <row r="11" spans="2:11" ht="12.75">
      <c r="B11" s="2"/>
      <c r="C11" s="16" t="s">
        <v>12</v>
      </c>
      <c r="D11" s="16"/>
      <c r="E11" s="16" t="str">
        <f>C11</f>
        <v>RM '000</v>
      </c>
      <c r="F11" s="16"/>
      <c r="G11" s="16" t="str">
        <f>E11</f>
        <v>RM '000</v>
      </c>
      <c r="H11" s="16"/>
      <c r="I11" s="16" t="s">
        <v>12</v>
      </c>
      <c r="J11" s="16"/>
      <c r="K11" s="16" t="s">
        <v>12</v>
      </c>
    </row>
    <row r="12" spans="2:11" ht="12.75">
      <c r="B12" s="2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37" t="s">
        <v>58</v>
      </c>
      <c r="B13" s="2"/>
      <c r="C13" s="42">
        <v>80650</v>
      </c>
      <c r="D13" s="42"/>
      <c r="E13" s="42">
        <v>159271</v>
      </c>
      <c r="F13" s="42"/>
      <c r="G13" s="42">
        <v>192</v>
      </c>
      <c r="H13" s="42"/>
      <c r="I13" s="42">
        <f>-4487-1</f>
        <v>-4488</v>
      </c>
      <c r="J13" s="42"/>
      <c r="K13" s="42">
        <f>SUM(C13:I13)</f>
        <v>235625</v>
      </c>
    </row>
    <row r="14" spans="1:11" ht="12.75">
      <c r="A14" s="36" t="s">
        <v>62</v>
      </c>
      <c r="B14" s="2"/>
      <c r="C14" s="43">
        <v>0</v>
      </c>
      <c r="D14" s="42"/>
      <c r="E14" s="43">
        <v>0</v>
      </c>
      <c r="F14" s="42"/>
      <c r="G14" s="43">
        <v>0</v>
      </c>
      <c r="H14" s="42"/>
      <c r="I14" s="43">
        <v>2903</v>
      </c>
      <c r="J14" s="42"/>
      <c r="K14" s="43">
        <f>SUM(C14:I14)</f>
        <v>2903</v>
      </c>
    </row>
    <row r="15" spans="1:11" ht="12.75">
      <c r="A15" s="36"/>
      <c r="B15" s="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2.75">
      <c r="A16" s="36" t="s">
        <v>63</v>
      </c>
      <c r="B16" s="2"/>
      <c r="C16" s="42">
        <f>SUM(C13:C14)</f>
        <v>80650</v>
      </c>
      <c r="D16" s="42"/>
      <c r="E16" s="42">
        <f>SUM(E13:E14)</f>
        <v>159271</v>
      </c>
      <c r="F16" s="42"/>
      <c r="G16" s="42">
        <f>SUM(G13:G14)</f>
        <v>192</v>
      </c>
      <c r="H16" s="42"/>
      <c r="I16" s="42">
        <f>SUM(I13:I14)</f>
        <v>-1585</v>
      </c>
      <c r="J16" s="42"/>
      <c r="K16" s="42">
        <f>SUM(K13:K14)</f>
        <v>238528</v>
      </c>
    </row>
    <row r="17" spans="1:11" ht="12.75">
      <c r="A17" s="37" t="s">
        <v>107</v>
      </c>
      <c r="B17" s="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2.75">
      <c r="A18" s="48" t="s">
        <v>19</v>
      </c>
      <c r="B18" s="2"/>
      <c r="C18" s="42">
        <v>0</v>
      </c>
      <c r="D18" s="42"/>
      <c r="E18" s="42">
        <v>0</v>
      </c>
      <c r="F18" s="42"/>
      <c r="G18" s="42">
        <v>0</v>
      </c>
      <c r="H18" s="42"/>
      <c r="I18" s="42">
        <v>17060</v>
      </c>
      <c r="J18" s="42"/>
      <c r="K18" s="42">
        <f>SUM(C18:I18)</f>
        <v>17060</v>
      </c>
    </row>
    <row r="19" spans="1:11" ht="12.75">
      <c r="A19" s="48" t="s">
        <v>64</v>
      </c>
      <c r="B19" s="2"/>
      <c r="C19" s="42">
        <v>0</v>
      </c>
      <c r="D19" s="42"/>
      <c r="E19" s="42">
        <v>0</v>
      </c>
      <c r="F19" s="42"/>
      <c r="G19" s="42">
        <v>0</v>
      </c>
      <c r="H19" s="42"/>
      <c r="I19" s="42">
        <v>-5806</v>
      </c>
      <c r="J19" s="42"/>
      <c r="K19" s="42">
        <f>SUM(C19:I19)</f>
        <v>-5806</v>
      </c>
    </row>
    <row r="20" spans="1:11" ht="12.75">
      <c r="A20" s="36"/>
      <c r="B20" s="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3.5" thickBot="1">
      <c r="A21" s="37" t="s">
        <v>60</v>
      </c>
      <c r="B21" s="2"/>
      <c r="C21" s="44">
        <f>SUM(C16:C19)</f>
        <v>80650</v>
      </c>
      <c r="D21" s="42"/>
      <c r="E21" s="44">
        <f>SUM(E16:E19)</f>
        <v>159271</v>
      </c>
      <c r="F21" s="42"/>
      <c r="G21" s="44">
        <f>SUM(G16:G19)</f>
        <v>192</v>
      </c>
      <c r="H21" s="42"/>
      <c r="I21" s="44">
        <f>SUM(I16:I19)</f>
        <v>9669</v>
      </c>
      <c r="J21" s="42"/>
      <c r="K21" s="44">
        <f>SUM(K16:K19)</f>
        <v>249782</v>
      </c>
    </row>
    <row r="22" spans="1:11" ht="13.5" thickTop="1">
      <c r="A22" s="36"/>
      <c r="B22" s="2"/>
      <c r="C22" s="41"/>
      <c r="D22" s="41"/>
      <c r="E22" s="41"/>
      <c r="F22" s="41"/>
      <c r="G22" s="41"/>
      <c r="H22" s="41"/>
      <c r="I22" s="41"/>
      <c r="J22" s="41"/>
      <c r="K22" s="41"/>
    </row>
    <row r="23" spans="2:11" ht="12.75" hidden="1">
      <c r="B23" s="2"/>
      <c r="C23" s="16"/>
      <c r="D23" s="16"/>
      <c r="E23" s="16"/>
      <c r="F23" s="16"/>
      <c r="G23" s="16"/>
      <c r="H23" s="16"/>
      <c r="I23" s="16"/>
      <c r="J23" s="16"/>
      <c r="K23" s="16"/>
    </row>
    <row r="24" ht="12.75" hidden="1">
      <c r="A24" s="2" t="s">
        <v>68</v>
      </c>
    </row>
    <row r="25" spans="1:11" ht="12.75" hidden="1">
      <c r="A25" s="2" t="s">
        <v>58</v>
      </c>
      <c r="B25" s="19"/>
      <c r="C25" s="19">
        <v>80650</v>
      </c>
      <c r="D25" s="19"/>
      <c r="E25" s="19">
        <v>159271</v>
      </c>
      <c r="F25" s="19"/>
      <c r="G25" s="19">
        <v>192</v>
      </c>
      <c r="H25" s="19"/>
      <c r="I25" s="19">
        <v>-4487</v>
      </c>
      <c r="J25" s="19"/>
      <c r="K25" s="19">
        <f>SUM(C25:I25)</f>
        <v>235626</v>
      </c>
    </row>
    <row r="26" spans="1:11" ht="12.75" hidden="1">
      <c r="A26" s="2" t="s">
        <v>19</v>
      </c>
      <c r="B26" s="19"/>
      <c r="C26" s="19">
        <v>0</v>
      </c>
      <c r="D26" s="19"/>
      <c r="E26" s="19">
        <v>0</v>
      </c>
      <c r="F26" s="19"/>
      <c r="G26" s="19">
        <v>0</v>
      </c>
      <c r="H26" s="19"/>
      <c r="I26" s="19">
        <v>17060</v>
      </c>
      <c r="J26" s="19"/>
      <c r="K26" s="19">
        <f>C26+I26</f>
        <v>17060</v>
      </c>
    </row>
    <row r="27" spans="1:11" ht="12.75" hidden="1">
      <c r="A27" s="2" t="s">
        <v>59</v>
      </c>
      <c r="B27" s="19"/>
      <c r="C27" s="19">
        <v>0</v>
      </c>
      <c r="D27" s="19"/>
      <c r="E27" s="19">
        <v>0</v>
      </c>
      <c r="F27" s="19"/>
      <c r="G27" s="19">
        <v>0</v>
      </c>
      <c r="H27" s="19"/>
      <c r="I27" s="19">
        <v>-6968</v>
      </c>
      <c r="J27" s="19"/>
      <c r="K27" s="19">
        <f>C27+I27</f>
        <v>-6968</v>
      </c>
    </row>
    <row r="28" spans="1:11" ht="12.75" hidden="1">
      <c r="A28" s="2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3.5" hidden="1" thickBot="1">
      <c r="A29" s="2" t="s">
        <v>60</v>
      </c>
      <c r="B29" s="21"/>
      <c r="C29" s="20">
        <f>SUM(C25:C28)</f>
        <v>80650</v>
      </c>
      <c r="D29" s="21"/>
      <c r="E29" s="20">
        <f>SUM(E25:E28)</f>
        <v>159271</v>
      </c>
      <c r="F29" s="21"/>
      <c r="G29" s="20">
        <f>SUM(G25:G28)</f>
        <v>192</v>
      </c>
      <c r="H29" s="21"/>
      <c r="I29" s="20">
        <f>SUM(I25:I28)-1</f>
        <v>5604</v>
      </c>
      <c r="J29" s="21"/>
      <c r="K29" s="20">
        <f>SUM(K25:K28)</f>
        <v>245718</v>
      </c>
    </row>
    <row r="30" spans="1:11" ht="13.5" hidden="1" thickTop="1">
      <c r="A30" s="27" t="s">
        <v>69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2:11" ht="12.75"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2" t="s">
        <v>61</v>
      </c>
      <c r="B32" s="22"/>
      <c r="C32" s="22">
        <f>C29</f>
        <v>80650</v>
      </c>
      <c r="D32" s="22"/>
      <c r="E32" s="22">
        <f>E29</f>
        <v>159271</v>
      </c>
      <c r="F32" s="22"/>
      <c r="G32" s="22">
        <f>G29</f>
        <v>192</v>
      </c>
      <c r="H32" s="22"/>
      <c r="I32" s="22">
        <f>I29</f>
        <v>5604</v>
      </c>
      <c r="J32" s="22"/>
      <c r="K32" s="22">
        <f>K29</f>
        <v>245718</v>
      </c>
    </row>
    <row r="33" spans="1:11" ht="12.75">
      <c r="A33" s="23" t="s">
        <v>62</v>
      </c>
      <c r="B33" s="22"/>
      <c r="C33" s="24">
        <v>0</v>
      </c>
      <c r="D33" s="22"/>
      <c r="E33" s="24">
        <v>0</v>
      </c>
      <c r="F33" s="22"/>
      <c r="G33" s="24">
        <v>0</v>
      </c>
      <c r="H33" s="22"/>
      <c r="I33" s="24">
        <v>4065</v>
      </c>
      <c r="J33" s="22"/>
      <c r="K33" s="24">
        <v>4065</v>
      </c>
    </row>
    <row r="34" spans="1:11" ht="12.75">
      <c r="A34" s="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23" t="s">
        <v>63</v>
      </c>
      <c r="B35" s="22"/>
      <c r="C35" s="22">
        <f>SUM(C32:C33)</f>
        <v>80650</v>
      </c>
      <c r="D35" s="22"/>
      <c r="E35" s="22">
        <f>SUM(E32:E33)</f>
        <v>159271</v>
      </c>
      <c r="F35" s="22"/>
      <c r="G35" s="22">
        <f>SUM(G32:G33)</f>
        <v>192</v>
      </c>
      <c r="H35" s="22"/>
      <c r="I35" s="22">
        <f>SUM(I32:I33)</f>
        <v>9669</v>
      </c>
      <c r="J35" s="22"/>
      <c r="K35" s="22">
        <f>SUM(K32:K33)</f>
        <v>249783</v>
      </c>
    </row>
    <row r="36" spans="1:11" ht="12.75">
      <c r="A36" s="2" t="s">
        <v>75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31" t="s">
        <v>20</v>
      </c>
      <c r="B37" s="19"/>
      <c r="C37" s="19">
        <v>0</v>
      </c>
      <c r="D37" s="19"/>
      <c r="E37" s="19">
        <v>0</v>
      </c>
      <c r="F37" s="19"/>
      <c r="G37" s="19">
        <v>0</v>
      </c>
      <c r="H37" s="19"/>
      <c r="I37" s="22">
        <f>PnL!E27</f>
        <v>10455</v>
      </c>
      <c r="J37" s="22"/>
      <c r="K37" s="22">
        <f>I37</f>
        <v>10455</v>
      </c>
    </row>
    <row r="38" spans="1:11" ht="12.75">
      <c r="A38" s="31" t="s">
        <v>64</v>
      </c>
      <c r="B38" s="19"/>
      <c r="C38" s="19">
        <v>0</v>
      </c>
      <c r="D38" s="19"/>
      <c r="E38" s="19">
        <v>0</v>
      </c>
      <c r="F38" s="19"/>
      <c r="G38" s="19">
        <v>0</v>
      </c>
      <c r="H38" s="19"/>
      <c r="I38" s="22">
        <v>-6968</v>
      </c>
      <c r="J38" s="22"/>
      <c r="K38" s="22">
        <f>I38</f>
        <v>-6968</v>
      </c>
    </row>
    <row r="39" spans="1:11" ht="12.75">
      <c r="A39" s="31" t="s">
        <v>123</v>
      </c>
      <c r="B39" s="19"/>
      <c r="C39" s="19"/>
      <c r="D39" s="19"/>
      <c r="E39" s="19"/>
      <c r="F39" s="19"/>
      <c r="G39" s="19"/>
      <c r="H39" s="19"/>
      <c r="I39" s="22"/>
      <c r="J39" s="22"/>
      <c r="K39" s="22"/>
    </row>
    <row r="40" spans="1:11" ht="12.75">
      <c r="A40" s="47" t="s">
        <v>124</v>
      </c>
      <c r="B40" s="19"/>
      <c r="C40" s="19">
        <v>0</v>
      </c>
      <c r="D40" s="19"/>
      <c r="E40" s="19">
        <v>0</v>
      </c>
      <c r="F40" s="19"/>
      <c r="G40" s="19">
        <v>-4</v>
      </c>
      <c r="H40" s="19"/>
      <c r="I40" s="22">
        <v>4</v>
      </c>
      <c r="J40" s="22"/>
      <c r="K40" s="22">
        <v>0</v>
      </c>
    </row>
    <row r="41" spans="2:11" ht="12.75">
      <c r="B41" s="19"/>
      <c r="C41" s="19"/>
      <c r="D41" s="19"/>
      <c r="E41" s="19"/>
      <c r="F41" s="19"/>
      <c r="G41" s="19"/>
      <c r="H41" s="19"/>
      <c r="I41" s="22"/>
      <c r="J41" s="22"/>
      <c r="K41" s="22"/>
    </row>
    <row r="42" spans="1:11" ht="13.5" thickBot="1">
      <c r="A42" s="2" t="s">
        <v>108</v>
      </c>
      <c r="B42" s="26"/>
      <c r="C42" s="25">
        <f>SUM(C35:C40)</f>
        <v>80650</v>
      </c>
      <c r="D42" s="26"/>
      <c r="E42" s="25">
        <f>SUM(E35:E40)</f>
        <v>159271</v>
      </c>
      <c r="F42" s="26"/>
      <c r="G42" s="25">
        <f>SUM(G35:G40)</f>
        <v>188</v>
      </c>
      <c r="H42" s="26"/>
      <c r="I42" s="25">
        <f>SUM(I35:I40)</f>
        <v>13160</v>
      </c>
      <c r="J42" s="26"/>
      <c r="K42" s="25">
        <f>SUM(K35:K40)</f>
        <v>253270</v>
      </c>
    </row>
    <row r="43" spans="2:11" ht="13.5" thickTop="1"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2:11" ht="12.75"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2:11" ht="12.75"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2:11" ht="12.75">
      <c r="B46" s="19"/>
      <c r="C46" s="19"/>
      <c r="D46" s="19"/>
      <c r="E46" s="19"/>
      <c r="F46" s="19"/>
      <c r="G46" s="19"/>
      <c r="H46" s="19"/>
      <c r="I46" s="50"/>
      <c r="J46" s="19"/>
      <c r="K46" s="50"/>
    </row>
    <row r="49" ht="12.75">
      <c r="A49" t="s">
        <v>65</v>
      </c>
    </row>
    <row r="50" ht="12.75">
      <c r="A50" t="s">
        <v>66</v>
      </c>
    </row>
  </sheetData>
  <printOptions/>
  <pageMargins left="0.99" right="0.28" top="0.47" bottom="0.36" header="0.5" footer="0.38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Total Corporate Compliance</cp:lastModifiedBy>
  <cp:lastPrinted>2003-02-21T09:08:09Z</cp:lastPrinted>
  <dcterms:created xsi:type="dcterms:W3CDTF">2002-10-12T13:18:42Z</dcterms:created>
  <dcterms:modified xsi:type="dcterms:W3CDTF">2003-02-05T04:37:48Z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